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26 장비및재료비" sheetId="1" r:id="rId4"/>
  </sheets>
  <definedNames/>
  <calcPr/>
  <extLst>
    <ext uri="GoogleSheetsCustomDataVersion2">
      <go:sheetsCustomData xmlns:go="http://customooxmlschemas.google.com/" r:id="rId5" roundtripDataChecksum="vdKdTXhErweQjs4REyq85yRrH+20AdSWX2NQNHqO6fs="/>
    </ext>
  </extLst>
</workbook>
</file>

<file path=xl/sharedStrings.xml><?xml version="1.0" encoding="utf-8"?>
<sst xmlns="http://schemas.openxmlformats.org/spreadsheetml/2006/main" count="244" uniqueCount="149">
  <si>
    <r>
      <rPr>
        <rFont val="Arial"/>
        <b/>
        <color rgb="FF1F3864"/>
        <sz val="16.0"/>
      </rPr>
      <t>2025</t>
    </r>
    <r>
      <rPr>
        <rFont val="Noto Sans CJK SC"/>
        <b/>
        <color rgb="FF1F3864"/>
        <sz val="16.0"/>
      </rPr>
      <t>년 장비비 집행 내역</t>
    </r>
  </si>
  <si>
    <t>No</t>
  </si>
  <si>
    <t>집행일자</t>
  </si>
  <si>
    <t>적요</t>
  </si>
  <si>
    <r>
      <rPr>
        <rFont val="Noto Sans CJK SC"/>
        <b/>
        <color rgb="FFFFFFFF"/>
        <sz val="11.0"/>
      </rPr>
      <t>금액</t>
    </r>
    <r>
      <rPr>
        <rFont val="Arial"/>
        <b/>
        <color rgb="FFFFFFFF"/>
        <sz val="11.0"/>
      </rPr>
      <t>(</t>
    </r>
    <r>
      <rPr>
        <rFont val="Noto Sans CJK SC"/>
        <b/>
        <color rgb="FFFFFFFF"/>
        <sz val="11.0"/>
      </rPr>
      <t>원</t>
    </r>
    <r>
      <rPr>
        <rFont val="Arial"/>
        <b/>
        <color rgb="FFFFFFFF"/>
        <sz val="11.0"/>
      </rPr>
      <t>)</t>
    </r>
  </si>
  <si>
    <t>거래처</t>
  </si>
  <si>
    <t>참조전표</t>
  </si>
  <si>
    <t>전표유형</t>
  </si>
  <si>
    <t>PAL 측 요청 표시</t>
  </si>
  <si>
    <t>비고</t>
  </si>
  <si>
    <t>25년 장비비</t>
  </si>
  <si>
    <r>
      <rPr>
        <rFont val="Noto Sans CJK SC"/>
        <color theme="1"/>
        <sz val="10.0"/>
      </rPr>
      <t>연구비카드 결제 취소건</t>
    </r>
    <r>
      <rPr>
        <rFont val="Arial"/>
        <color theme="1"/>
        <sz val="10.0"/>
      </rPr>
      <t>(20251210,</t>
    </r>
    <r>
      <rPr>
        <rFont val="Noto Sans CJK SC"/>
        <color theme="1"/>
        <sz val="10.0"/>
      </rPr>
      <t>주식회사지마켓</t>
    </r>
    <r>
      <rPr>
        <rFont val="Arial"/>
        <color theme="1"/>
        <sz val="10.0"/>
      </rPr>
      <t>,</t>
    </r>
    <r>
      <rPr>
        <rFont val="Noto Sans CJK SC"/>
        <color theme="1"/>
        <sz val="10.0"/>
      </rPr>
      <t>휴대용라이트</t>
    </r>
    <r>
      <rPr>
        <rFont val="Arial"/>
        <color theme="1"/>
        <sz val="10.0"/>
      </rPr>
      <t>)</t>
    </r>
  </si>
  <si>
    <t>5525764210867889</t>
  </si>
  <si>
    <t>6500020965</t>
  </si>
  <si>
    <t>집행</t>
  </si>
  <si>
    <t>취소건</t>
  </si>
  <si>
    <t>PAL</t>
  </si>
  <si>
    <r>
      <rPr>
        <rFont val="Noto Sans CJK SC"/>
        <color theme="1"/>
        <sz val="10.0"/>
      </rPr>
      <t>연구비카드 결제 취소건</t>
    </r>
    <r>
      <rPr>
        <rFont val="Arial"/>
        <color theme="1"/>
        <sz val="10.0"/>
      </rPr>
      <t>(20251210,</t>
    </r>
    <r>
      <rPr>
        <rFont val="Noto Sans CJK SC"/>
        <color theme="1"/>
        <sz val="10.0"/>
      </rPr>
      <t>주식회사지마켓</t>
    </r>
    <r>
      <rPr>
        <rFont val="Arial"/>
        <color theme="1"/>
        <sz val="10.0"/>
      </rPr>
      <t>,</t>
    </r>
    <r>
      <rPr>
        <rFont val="Noto Sans CJK SC"/>
        <color theme="1"/>
        <sz val="10.0"/>
      </rPr>
      <t>소니메모리</t>
    </r>
    <r>
      <rPr>
        <rFont val="Arial"/>
        <color theme="1"/>
        <sz val="10.0"/>
      </rPr>
      <t>)</t>
    </r>
  </si>
  <si>
    <t>6500020964</t>
  </si>
  <si>
    <r>
      <rPr>
        <rFont val="Noto Sans CJK SC"/>
        <color theme="1"/>
        <sz val="10.0"/>
      </rPr>
      <t>연구비카드 결제 취소건</t>
    </r>
    <r>
      <rPr>
        <rFont val="Arial"/>
        <color theme="1"/>
        <sz val="10.0"/>
      </rPr>
      <t>(20251210,</t>
    </r>
    <r>
      <rPr>
        <rFont val="Noto Sans CJK SC"/>
        <color theme="1"/>
        <sz val="10.0"/>
      </rPr>
      <t>주식회사지마켓</t>
    </r>
    <r>
      <rPr>
        <rFont val="Arial"/>
        <color theme="1"/>
        <sz val="10.0"/>
      </rPr>
      <t>,</t>
    </r>
    <r>
      <rPr>
        <rFont val="Noto Sans CJK SC"/>
        <color theme="1"/>
        <sz val="10.0"/>
      </rPr>
      <t>소니카메라</t>
    </r>
    <r>
      <rPr>
        <rFont val="Arial"/>
        <color theme="1"/>
        <sz val="10.0"/>
      </rPr>
      <t>)</t>
    </r>
  </si>
  <si>
    <t>6500020963</t>
  </si>
  <si>
    <r>
      <rPr>
        <rFont val="Noto Sans CJK SC"/>
        <color theme="1"/>
        <sz val="10.0"/>
      </rPr>
      <t>연구장비구입비</t>
    </r>
    <r>
      <rPr>
        <rFont val="Arial"/>
        <color theme="1"/>
        <sz val="10.0"/>
      </rPr>
      <t>(20251105,</t>
    </r>
    <r>
      <rPr>
        <rFont val="Noto Sans CJK SC"/>
        <color theme="1"/>
        <sz val="10.0"/>
      </rPr>
      <t>알파스캔</t>
    </r>
    <r>
      <rPr>
        <rFont val="Arial"/>
        <color theme="1"/>
        <sz val="10.0"/>
      </rPr>
      <t>,</t>
    </r>
    <r>
      <rPr>
        <rFont val="Noto Sans CJK SC"/>
        <color theme="1"/>
        <sz val="10.0"/>
      </rPr>
      <t>장치모니터링용모니터</t>
    </r>
    <r>
      <rPr>
        <rFont val="Arial"/>
        <color theme="1"/>
        <sz val="10.0"/>
      </rPr>
      <t>)</t>
    </r>
  </si>
  <si>
    <t>6500017741</t>
  </si>
  <si>
    <t>모니터</t>
  </si>
  <si>
    <t>4200053100,DryRoots Vacuum Pump, NeoDry30G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</si>
  <si>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</si>
  <si>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5106058353</t>
  </si>
  <si>
    <t>differntial pumping용 러핑펌프 2대</t>
  </si>
  <si>
    <t>4200053607,Vacuum Compatible Motorized Stages, VSG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</si>
  <si>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</si>
  <si>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5106060798</t>
  </si>
  <si>
    <t>진공 모터 스테이지</t>
  </si>
  <si>
    <t>4200053533,Picomotor Actuator, 0.5 in. Travel, 0.3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</si>
  <si>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</si>
  <si>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5106060792</t>
  </si>
  <si>
    <t>시료 및 differential pumping용 튜브 얼라인용</t>
  </si>
  <si>
    <t>4200053821,Turbo Pump 300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</si>
  <si>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</si>
  <si>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5106062634</t>
  </si>
  <si>
    <t>differntial pumping용 터보펌프 1대</t>
  </si>
  <si>
    <r>
      <rPr>
        <rFont val="Arial"/>
        <color theme="1"/>
        <sz val="10.0"/>
      </rPr>
      <t>4400243204,</t>
    </r>
    <r>
      <rPr>
        <rFont val="Noto Sans CJK SC"/>
        <color theme="1"/>
        <sz val="10.0"/>
      </rPr>
      <t xml:space="preserve">거더 베이스 플레이트 구조물 </t>
    </r>
    <r>
      <rPr>
        <rFont val="Arial"/>
        <color theme="1"/>
        <sz val="10.0"/>
      </rPr>
      <t>ver.3</t>
    </r>
  </si>
  <si>
    <t>씨엔에스</t>
  </si>
  <si>
    <t>5000493949</t>
  </si>
  <si>
    <t>챔버 설치 때 필요한 부품</t>
  </si>
  <si>
    <r>
      <rPr>
        <rFont val="Arial"/>
        <color theme="1"/>
        <sz val="10.0"/>
      </rPr>
      <t xml:space="preserve">4000033390-UED </t>
    </r>
    <r>
      <rPr>
        <rFont val="Noto Sans CJK SC"/>
        <color theme="1"/>
        <sz val="10.0"/>
      </rPr>
      <t>실험 챔버 제작</t>
    </r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</si>
  <si>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제이에스하이테크</t>
    </r>
  </si>
  <si>
    <t>5106063269</t>
  </si>
  <si>
    <t>실험 챔버</t>
  </si>
  <si>
    <r>
      <rPr>
        <rFont val="Arial"/>
        <color theme="1"/>
        <sz val="10.0"/>
      </rPr>
      <t>4400245906,</t>
    </r>
    <r>
      <rPr>
        <rFont val="Noto Sans CJK SC"/>
        <color theme="1"/>
        <sz val="10.0"/>
      </rPr>
      <t xml:space="preserve">소니카메라 외 </t>
    </r>
    <r>
      <rPr>
        <rFont val="Arial"/>
        <color theme="1"/>
        <sz val="10.0"/>
      </rPr>
      <t>2</t>
    </r>
    <r>
      <rPr>
        <rFont val="Noto Sans CJK SC"/>
        <color theme="1"/>
        <sz val="10.0"/>
      </rPr>
      <t>건</t>
    </r>
    <r>
      <rPr>
        <rFont val="Arial"/>
        <color theme="1"/>
        <sz val="10.0"/>
      </rPr>
      <t>(</t>
    </r>
    <r>
      <rPr>
        <rFont val="Noto Sans CJK SC"/>
        <color theme="1"/>
        <sz val="10.0"/>
      </rPr>
      <t>카드취소건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</si>
  <si>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지마켓</t>
    </r>
  </si>
  <si>
    <t>5000497310</t>
  </si>
  <si>
    <t>?</t>
  </si>
  <si>
    <r>
      <rPr>
        <rFont val="Arial"/>
        <color theme="1"/>
        <sz val="10.0"/>
      </rPr>
      <t>4400245938,</t>
    </r>
    <r>
      <rPr>
        <rFont val="Noto Sans CJK SC"/>
        <color theme="1"/>
        <sz val="10.0"/>
      </rPr>
      <t>카메라</t>
    </r>
    <r>
      <rPr>
        <rFont val="Arial"/>
        <color theme="1"/>
        <sz val="10.0"/>
      </rPr>
      <t>, SONY ZV-E10</t>
    </r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</si>
  <si>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지마켓</t>
    </r>
  </si>
  <si>
    <t>5106065997</t>
  </si>
  <si>
    <t>챔버 얼라인용 카메라</t>
  </si>
  <si>
    <t>합계</t>
  </si>
  <si>
    <r>
      <rPr>
        <rFont val="Arial"/>
        <b/>
        <color rgb="FF1F3864"/>
        <sz val="16.0"/>
      </rPr>
      <t>2025</t>
    </r>
    <r>
      <rPr>
        <rFont val="Noto Sans CJK SC"/>
        <b/>
        <color rgb="FF1F3864"/>
        <sz val="16.0"/>
      </rPr>
      <t>년 재료비 집행 내역</t>
    </r>
  </si>
  <si>
    <r>
      <rPr>
        <rFont val="Noto Sans CJK SC"/>
        <b/>
        <color rgb="FFFFFFFF"/>
        <sz val="11.0"/>
      </rPr>
      <t>금액</t>
    </r>
    <r>
      <rPr>
        <rFont val="Arial"/>
        <b/>
        <color rgb="FFFFFFFF"/>
        <sz val="11.0"/>
      </rPr>
      <t>(</t>
    </r>
    <r>
      <rPr>
        <rFont val="Noto Sans CJK SC"/>
        <b/>
        <color rgb="FFFFFFFF"/>
        <sz val="11.0"/>
      </rPr>
      <t>원</t>
    </r>
    <r>
      <rPr>
        <rFont val="Arial"/>
        <b/>
        <color rgb="FFFFFFFF"/>
        <sz val="11.0"/>
      </rPr>
      <t>)</t>
    </r>
  </si>
  <si>
    <t>25년 재료비</t>
  </si>
  <si>
    <r>
      <rPr>
        <rFont val="Noto Sans CJK SC"/>
        <color theme="1"/>
        <sz val="10.0"/>
      </rPr>
      <t>재료비</t>
    </r>
    <r>
      <rPr>
        <rFont val="Arial"/>
        <color theme="1"/>
        <sz val="10.0"/>
      </rPr>
      <t>(20251218,</t>
    </r>
    <r>
      <rPr>
        <rFont val="Noto Sans CJK SC"/>
        <color theme="1"/>
        <sz val="10.0"/>
      </rPr>
      <t>금강테크</t>
    </r>
    <r>
      <rPr>
        <rFont val="Arial"/>
        <color theme="1"/>
        <sz val="10.0"/>
      </rPr>
      <t>,PGV</t>
    </r>
    <r>
      <rPr>
        <rFont val="Noto Sans CJK SC"/>
        <color theme="1"/>
        <sz val="10.0"/>
      </rPr>
      <t>컨트롤케이블</t>
    </r>
    <r>
      <rPr>
        <rFont val="Arial"/>
        <color theme="1"/>
        <sz val="10.0"/>
      </rPr>
      <t>)</t>
    </r>
  </si>
  <si>
    <r>
      <rPr>
        <rFont val="Noto Sans CJK SC"/>
        <color theme="1"/>
        <sz val="10.0"/>
      </rPr>
      <t>금강테크</t>
    </r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</si>
  <si>
    <t>1200020125</t>
  </si>
  <si>
    <t>진공 케이블</t>
  </si>
  <si>
    <r>
      <rPr>
        <rFont val="Noto Sans CJK SC"/>
        <color theme="1"/>
        <sz val="10.0"/>
      </rPr>
      <t>재료비</t>
    </r>
    <r>
      <rPr>
        <rFont val="Arial"/>
        <color theme="1"/>
        <sz val="10.0"/>
      </rPr>
      <t>(20251210,(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위키모바일</t>
    </r>
    <r>
      <rPr>
        <rFont val="Arial"/>
        <color theme="1"/>
        <sz val="10.0"/>
      </rPr>
      <t>,</t>
    </r>
    <r>
      <rPr>
        <rFont val="Noto Sans CJK SC"/>
        <color theme="1"/>
        <sz val="10.0"/>
      </rPr>
      <t>라즈베리파이외</t>
    </r>
    <r>
      <rPr>
        <rFont val="Arial"/>
        <color theme="1"/>
        <sz val="10.0"/>
      </rPr>
      <t>1</t>
    </r>
    <r>
      <rPr>
        <rFont val="Noto Sans CJK SC"/>
        <color theme="1"/>
        <sz val="10.0"/>
      </rPr>
      <t>종</t>
    </r>
    <r>
      <rPr>
        <rFont val="Arial"/>
        <color theme="1"/>
        <sz val="10.0"/>
      </rPr>
      <t>)</t>
    </r>
  </si>
  <si>
    <t>6500020979</t>
  </si>
  <si>
    <t>카메라 렌즈 원격 조절용</t>
  </si>
  <si>
    <t>4200054420,IN VACUUM ITEM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</si>
  <si>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</si>
  <si>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5106062210</t>
  </si>
  <si>
    <t>실험챔버 부품</t>
  </si>
  <si>
    <r>
      <rPr>
        <rFont val="Arial"/>
        <color theme="1"/>
        <sz val="10.0"/>
      </rPr>
      <t>4400243095,</t>
    </r>
    <r>
      <rPr>
        <rFont val="Noto Sans CJK SC"/>
        <color theme="1"/>
        <sz val="10.0"/>
      </rPr>
      <t>렌즈</t>
    </r>
    <r>
      <rPr>
        <rFont val="Arial"/>
        <color theme="1"/>
        <sz val="10.0"/>
      </rPr>
      <t xml:space="preserve">, </t>
    </r>
    <r>
      <rPr>
        <rFont val="Noto Sans CJK SC"/>
        <color theme="1"/>
        <sz val="10.0"/>
      </rPr>
      <t xml:space="preserve">챔버얼라인용 </t>
    </r>
    <r>
      <rPr>
        <rFont val="Arial"/>
        <color theme="1"/>
        <sz val="10.0"/>
      </rPr>
      <t>60~600mm</t>
    </r>
  </si>
  <si>
    <t>쿠팡 주식회사</t>
  </si>
  <si>
    <t>5106062473</t>
  </si>
  <si>
    <t>챔버 얼라인용 렌즈</t>
  </si>
  <si>
    <r>
      <rPr>
        <rFont val="Arial"/>
        <color theme="1"/>
        <sz val="10.0"/>
      </rPr>
      <t>4400243090,</t>
    </r>
    <r>
      <rPr>
        <rFont val="Noto Sans CJK SC"/>
        <color theme="1"/>
        <sz val="10.0"/>
      </rPr>
      <t>재료비</t>
    </r>
    <r>
      <rPr>
        <rFont val="Arial"/>
        <color theme="1"/>
        <sz val="10.0"/>
      </rPr>
      <t>(20251114,</t>
    </r>
    <r>
      <rPr>
        <rFont val="Noto Sans CJK SC"/>
        <color theme="1"/>
        <sz val="10.0"/>
      </rPr>
      <t>나비엠알오</t>
    </r>
    <r>
      <rPr>
        <rFont val="Arial"/>
        <color theme="1"/>
        <sz val="10.0"/>
      </rPr>
      <t>,</t>
    </r>
    <r>
      <rPr>
        <rFont val="Noto Sans CJK SC"/>
        <color theme="1"/>
        <sz val="10.0"/>
      </rPr>
      <t>인터락용전자식앵글밸브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</si>
  <si>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나비엠알오</t>
    </r>
  </si>
  <si>
    <t>5000493853</t>
  </si>
  <si>
    <t>정전 대비 진공밸브</t>
  </si>
  <si>
    <t>4200053776,Mirror Chamber (8Way Chamber (CF6` 2ea,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</si>
  <si>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</si>
  <si>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5106062638</t>
  </si>
  <si>
    <t>실험 챔버 부품</t>
  </si>
  <si>
    <r>
      <rPr>
        <rFont val="Arial"/>
        <color theme="1"/>
        <sz val="10.0"/>
      </rPr>
      <t xml:space="preserve">4200054484,Vacuum Interlock </t>
    </r>
    <r>
      <rPr>
        <rFont val="Noto Sans CJK SC"/>
        <color theme="1"/>
        <sz val="10.0"/>
      </rPr>
      <t>장치 구조물</t>
    </r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</si>
  <si>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</si>
  <si>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5106065272</t>
  </si>
  <si>
    <t>빔사이즈 추가 조절용 솔레노이드 무버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</si>
  <si>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지마켓</t>
    </r>
  </si>
  <si>
    <t>카메라 베터리?</t>
  </si>
  <si>
    <r>
      <rPr>
        <rFont val="Arial"/>
        <color theme="1"/>
        <sz val="10.0"/>
      </rPr>
      <t>4400245938,</t>
    </r>
    <r>
      <rPr>
        <rFont val="Noto Sans CJK SC"/>
        <color theme="1"/>
        <sz val="10.0"/>
      </rPr>
      <t>카메라</t>
    </r>
    <r>
      <rPr>
        <rFont val="Arial"/>
        <color theme="1"/>
        <sz val="10.0"/>
      </rPr>
      <t>, SONY ZV-E10</t>
    </r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</si>
  <si>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지마켓</t>
    </r>
  </si>
  <si>
    <t>5000497398</t>
  </si>
  <si>
    <t>카에라 메모리?</t>
  </si>
  <si>
    <r>
      <rPr>
        <rFont val="Arial"/>
        <b/>
        <color rgb="FF1F3864"/>
        <sz val="16.0"/>
      </rPr>
      <t>2026</t>
    </r>
    <r>
      <rPr>
        <rFont val="Noto Sans CJK SC"/>
        <b/>
        <color rgb="FF1F3864"/>
        <sz val="16.0"/>
      </rPr>
      <t>년 장비비 집행 내역</t>
    </r>
  </si>
  <si>
    <r>
      <rPr>
        <rFont val="Noto Sans CJK SC"/>
        <b/>
        <color rgb="FFFFFFFF"/>
        <sz val="11.0"/>
      </rPr>
      <t>금액</t>
    </r>
    <r>
      <rPr>
        <rFont val="Arial"/>
        <b/>
        <color rgb="FFFFFFFF"/>
        <sz val="11.0"/>
      </rPr>
      <t>(</t>
    </r>
    <r>
      <rPr>
        <rFont val="Noto Sans CJK SC"/>
        <b/>
        <color rgb="FFFFFFFF"/>
        <sz val="11.0"/>
      </rPr>
      <t>원</t>
    </r>
    <r>
      <rPr>
        <rFont val="Arial"/>
        <b/>
        <color rgb="FFFFFFFF"/>
        <sz val="11.0"/>
      </rPr>
      <t>)</t>
    </r>
  </si>
  <si>
    <t>26년 장비비</t>
  </si>
  <si>
    <t>4200055708,Alicat MFC  MCW-10SCCM-D-PCV03-.25COMP/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</si>
  <si>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</si>
  <si>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5000510425</t>
  </si>
  <si>
    <t>gas flow 조절기 악세서리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</si>
  <si>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</si>
  <si>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5106079232</t>
  </si>
  <si>
    <t>gas flow 조절기</t>
  </si>
  <si>
    <t>4200056371,GHSM-5.0B, TEFLON WIRE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</si>
  <si>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</si>
  <si>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5106087049</t>
  </si>
  <si>
    <t>시료 위치(앵글) 측정용 센서</t>
  </si>
  <si>
    <t>4200056312,4CH MOTOR CONTROLLER&amp;DRIVE UNIT(5PHASE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</si>
  <si>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</si>
  <si>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5106087187</t>
  </si>
  <si>
    <t>솔레노이드 무버용 모터 컨트롤러</t>
  </si>
  <si>
    <r>
      <rPr>
        <rFont val="Arial"/>
        <color theme="1"/>
        <sz val="10.0"/>
      </rPr>
      <t xml:space="preserve">4400264469,UED </t>
    </r>
    <r>
      <rPr>
        <rFont val="Noto Sans CJK SC"/>
        <color theme="1"/>
        <sz val="10.0"/>
      </rPr>
      <t>실험장치 질소 벤팅라인 구축 용역</t>
    </r>
  </si>
  <si>
    <t>5000519784</t>
  </si>
  <si>
    <t>챔버 밴팅용 질소라인 구축</t>
  </si>
  <si>
    <t>4200056055,RF window, CPR284 FLANGE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</si>
  <si>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</si>
  <si>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5106089796</t>
  </si>
  <si>
    <t>모듈레이터 설치용 RF 윈도우</t>
  </si>
  <si>
    <t>4200056454,RF window, PAL FLANGE</t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</si>
  <si>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엔투비</t>
    </r>
  </si>
  <si>
    <t>5106089797</t>
  </si>
  <si>
    <t>모듈레이터 설치용 RF  윈도우</t>
  </si>
  <si>
    <r>
      <rPr>
        <rFont val="Noto Sans CJK SC"/>
        <color theme="1"/>
        <sz val="10.0"/>
      </rPr>
      <t xml:space="preserve">반도체 모듈레이터용 </t>
    </r>
    <r>
      <rPr>
        <rFont val="Arial"/>
        <color theme="1"/>
        <sz val="10.0"/>
      </rPr>
      <t xml:space="preserve">RF Digitizer </t>
    </r>
    <r>
      <rPr>
        <rFont val="Noto Sans CJK SC"/>
        <color theme="1"/>
        <sz val="10.0"/>
      </rPr>
      <t>구매</t>
    </r>
  </si>
  <si>
    <t>4000035634</t>
  </si>
  <si>
    <t>구매오더</t>
  </si>
  <si>
    <t>반도체 모듈레이터 악세서리</t>
  </si>
  <si>
    <t>Gun Solenoid Mover System</t>
  </si>
  <si>
    <t>4200056182</t>
  </si>
  <si>
    <t>건솔레노이드 무버</t>
  </si>
  <si>
    <t>G2L Solenoid Mover System</t>
  </si>
  <si>
    <t>빔사이즈 조절용 추가 솔레노이드 무버</t>
  </si>
  <si>
    <r>
      <rPr>
        <rFont val="Arial"/>
        <b/>
        <color rgb="FF1F3864"/>
        <sz val="16.0"/>
      </rPr>
      <t>2026</t>
    </r>
    <r>
      <rPr>
        <rFont val="Noto Sans CJK SC"/>
        <b/>
        <color rgb="FF1F3864"/>
        <sz val="16.0"/>
      </rPr>
      <t>년 재료비 집행 내역</t>
    </r>
  </si>
  <si>
    <r>
      <rPr>
        <rFont val="Noto Sans CJK SC"/>
        <b/>
        <color rgb="FFFFFFFF"/>
        <sz val="11.0"/>
      </rPr>
      <t>금액</t>
    </r>
    <r>
      <rPr>
        <rFont val="Arial"/>
        <b/>
        <color rgb="FFFFFFFF"/>
        <sz val="11.0"/>
      </rPr>
      <t>(</t>
    </r>
    <r>
      <rPr>
        <rFont val="Noto Sans CJK SC"/>
        <b/>
        <color rgb="FFFFFFFF"/>
        <sz val="11.0"/>
      </rPr>
      <t>원</t>
    </r>
    <r>
      <rPr>
        <rFont val="Arial"/>
        <b/>
        <color rgb="FFFFFFFF"/>
        <sz val="11.0"/>
      </rPr>
      <t>)</t>
    </r>
  </si>
  <si>
    <t>26년 재료비</t>
  </si>
  <si>
    <r>
      <rPr>
        <rFont val="Noto Sans CJK SC"/>
        <color theme="1"/>
        <sz val="10.0"/>
      </rPr>
      <t>재료비</t>
    </r>
    <r>
      <rPr>
        <rFont val="Arial"/>
        <color theme="1"/>
        <sz val="10.0"/>
      </rPr>
      <t>(20260414,</t>
    </r>
    <r>
      <rPr>
        <rFont val="Noto Sans CJK SC"/>
        <color theme="1"/>
        <sz val="10.0"/>
      </rPr>
      <t>네이버파이낸셜</t>
    </r>
    <r>
      <rPr>
        <rFont val="Arial"/>
        <color theme="1"/>
        <sz val="10.0"/>
      </rPr>
      <t>,Cryo-stat</t>
    </r>
    <r>
      <rPr>
        <rFont val="Noto Sans CJK SC"/>
        <color theme="1"/>
        <sz val="10.0"/>
      </rPr>
      <t>압축기전원공급용소형변압기</t>
    </r>
    <r>
      <rPr>
        <rFont val="Arial"/>
        <color theme="1"/>
        <sz val="10.0"/>
      </rPr>
      <t>)</t>
    </r>
  </si>
  <si>
    <t>5525764210389181</t>
  </si>
  <si>
    <t>6500003143</t>
  </si>
  <si>
    <t>변압기</t>
  </si>
  <si>
    <r>
      <rPr>
        <rFont val="Arial"/>
        <color theme="1"/>
        <sz val="10.0"/>
      </rPr>
      <t>4400259754,</t>
    </r>
    <r>
      <rPr>
        <rFont val="Noto Sans CJK SC"/>
        <color theme="1"/>
        <sz val="10.0"/>
      </rPr>
      <t>카메라렌즈</t>
    </r>
    <r>
      <rPr>
        <rFont val="Arial"/>
        <color theme="1"/>
        <sz val="10.0"/>
      </rPr>
      <t xml:space="preserve">, </t>
    </r>
    <r>
      <rPr>
        <rFont val="Noto Sans CJK SC"/>
        <color theme="1"/>
        <sz val="10.0"/>
      </rPr>
      <t xml:space="preserve">라오와 </t>
    </r>
    <r>
      <rPr>
        <rFont val="Arial"/>
        <color theme="1"/>
        <sz val="10.0"/>
      </rPr>
      <t>Laowa Argus 33mm</t>
    </r>
  </si>
  <si>
    <r>
      <rPr>
        <rFont val="Noto Sans CJK SC"/>
        <color theme="1"/>
        <sz val="10.0"/>
      </rPr>
      <t>네이버파이낸셜</t>
    </r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</si>
  <si>
    <t>5000514270</t>
  </si>
  <si>
    <t>전자빔 측정용 렌즈</t>
  </si>
  <si>
    <r>
      <rPr>
        <rFont val="Arial"/>
        <color theme="1"/>
        <sz val="10.0"/>
      </rPr>
      <t>4400262523,</t>
    </r>
    <r>
      <rPr>
        <rFont val="Noto Sans CJK SC"/>
        <color theme="1"/>
        <sz val="10.0"/>
      </rPr>
      <t>휴대용디지털압력계</t>
    </r>
    <r>
      <rPr>
        <rFont val="Arial"/>
        <color theme="1"/>
        <sz val="10.0"/>
      </rPr>
      <t xml:space="preserve">, </t>
    </r>
    <r>
      <rPr>
        <rFont val="Noto Sans CJK SC"/>
        <color theme="1"/>
        <sz val="10.0"/>
      </rPr>
      <t xml:space="preserve">켈러 </t>
    </r>
    <r>
      <rPr>
        <rFont val="Arial"/>
        <color theme="1"/>
        <sz val="10.0"/>
      </rPr>
      <t>LEO-2</t>
    </r>
  </si>
  <si>
    <r>
      <rPr>
        <rFont val="Arial"/>
        <color theme="1"/>
        <sz val="10.0"/>
      </rPr>
      <t>(</t>
    </r>
    <r>
      <rPr>
        <rFont val="Noto Sans CJK SC"/>
        <color theme="1"/>
        <sz val="10.0"/>
      </rPr>
      <t>주</t>
    </r>
    <r>
      <rPr>
        <rFont val="Arial"/>
        <color theme="1"/>
        <sz val="10.0"/>
      </rPr>
      <t>)</t>
    </r>
    <r>
      <rPr>
        <rFont val="Noto Sans CJK SC"/>
        <color theme="1"/>
        <sz val="10.0"/>
      </rPr>
      <t>공구장터</t>
    </r>
  </si>
  <si>
    <t>5106086289</t>
  </si>
  <si>
    <t>챔버 밴팅용 압력측정</t>
  </si>
  <si>
    <t>PAL측 요청사항 총액</t>
  </si>
  <si>
    <t>회수요청 장비 금액</t>
  </si>
  <si>
    <t>차액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</si>
</sst>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;[RED]\(#,##0\)"/>
    <numFmt numFmtId="165" formatCode="[$₩]#,##0"/>
    <numFmt numFmtId="166" formatCode="yyyy\-mm\-dd"/>
    <numFmt numFmtId="167" formatCode="#,##0;[RED]\(#,##0&quot;)원&quot;"/>
  </numFmts>
  <fonts count="14">
    <font>
      <sz val="11.0"/>
      <color theme="1"/>
      <name val="Calibri"/>
      <scheme val="minor"/>
    </font>
    <font>
      <b/>
      <sz val="16.0"/>
      <color rgb="FF1F3864"/>
      <name val="Arial"/>
    </font>
    <font>
      <b/>
      <sz val="11.0"/>
      <color rgb="FFFFFFFF"/>
      <name val="Arial"/>
    </font>
    <font>
      <b/>
      <sz val="11.0"/>
      <color rgb="FFFFFFFF"/>
      <name val="Noto Sans"/>
    </font>
    <font>
      <b/>
      <sz val="12.0"/>
      <color theme="1"/>
      <name val="Calibri"/>
    </font>
    <font>
      <sz val="10.0"/>
      <color theme="1"/>
      <name val="Arial"/>
    </font>
    <font>
      <sz val="10.0"/>
      <color theme="1"/>
      <name val="Noto Sans"/>
    </font>
    <font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0.0"/>
      <color theme="1"/>
      <name val="Noto Sans"/>
    </font>
    <font/>
    <font>
      <b/>
      <sz val="10.0"/>
      <color theme="1"/>
      <name val="Arial"/>
    </font>
    <font>
      <b/>
      <color theme="1"/>
      <name val="Calibri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D9E2F3"/>
      </patternFill>
    </fill>
  </fills>
  <borders count="8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horizontal="center" shrinkToFit="0" vertical="center" wrapText="0"/>
    </xf>
    <xf borderId="1" fillId="2" fontId="3" numFmtId="0" xfId="0" applyAlignment="1" applyBorder="1" applyFill="1" applyFont="1">
      <alignment horizontal="center" shrinkToFit="0" vertical="center" wrapText="0"/>
    </xf>
    <xf borderId="2" fillId="2" fontId="3" numFmtId="0" xfId="0" applyAlignment="1" applyBorder="1" applyFill="1" applyFont="1">
      <alignment horizontal="center" readingOrder="0" shrinkToFit="0" vertical="center" wrapText="0"/>
    </xf>
    <xf borderId="3" fillId="3" fontId="4" numFmtId="0" xfId="0" applyAlignment="1" applyBorder="1" applyFill="1" applyFont="1">
      <alignment horizontal="center" vertical="bottom"/>
    </xf>
    <xf borderId="1" fillId="0" fontId="5" numFmtId="0" xfId="0" applyAlignment="1" applyBorder="1" applyFont="1">
      <alignment horizontal="center" shrinkToFit="0" vertical="center" wrapText="0"/>
    </xf>
    <xf borderId="1" fillId="0" fontId="6" numFmtId="0" xfId="0" applyAlignment="1" applyBorder="1" applyFont="1">
      <alignment horizontal="left" shrinkToFit="0" vertical="center" wrapText="1"/>
    </xf>
    <xf borderId="1" fillId="0" fontId="5" numFmtId="164" xfId="0" applyAlignment="1" applyBorder="1" applyFont="1" applyNumberFormat="1">
      <alignment horizontal="right" shrinkToFit="0" vertical="center" wrapText="0"/>
    </xf>
    <xf borderId="4" fillId="0" fontId="6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readingOrder="0"/>
    </xf>
    <xf borderId="0" fillId="0" fontId="7" numFmtId="0" xfId="0" applyAlignment="1" applyFont="1">
      <alignment horizontal="center"/>
    </xf>
    <xf borderId="3" fillId="2" fontId="3" numFmtId="0" xfId="0" applyAlignment="1" applyBorder="1" applyFill="1" applyFont="1">
      <alignment horizontal="center"/>
    </xf>
    <xf borderId="1" fillId="4" fontId="5" numFmtId="0" xfId="0" applyAlignment="1" applyBorder="1" applyFill="1" applyFont="1">
      <alignment horizontal="center" shrinkToFit="0" vertical="center" wrapText="0"/>
    </xf>
    <xf borderId="1" fillId="4" fontId="6" numFmtId="0" xfId="0" applyAlignment="1" applyBorder="1" applyFill="1" applyFont="1">
      <alignment horizontal="left" shrinkToFit="0" vertical="center" wrapText="1"/>
    </xf>
    <xf borderId="1" fillId="4" fontId="5" numFmtId="164" xfId="0" applyAlignment="1" applyBorder="1" applyFill="1" applyFont="1" applyNumberFormat="1">
      <alignment horizontal="right" shrinkToFit="0" vertical="center" wrapText="0"/>
    </xf>
    <xf borderId="4" fillId="4" fontId="6" numFmtId="0" xfId="0" applyAlignment="1" applyBorder="1" applyFill="1" applyFont="1">
      <alignment horizontal="center" shrinkToFit="0" vertical="center" wrapText="0"/>
    </xf>
    <xf borderId="3" fillId="0" fontId="8" numFmtId="165" xfId="0" applyAlignment="1" applyBorder="1" applyFont="1" applyNumberFormat="1">
      <alignment horizontal="right" vertical="bottom"/>
    </xf>
    <xf borderId="0" fillId="0" fontId="9" numFmtId="0" xfId="0" applyAlignment="1" applyFont="1">
      <alignment vertical="bottom"/>
    </xf>
    <xf borderId="0" fillId="0" fontId="7" numFmtId="0" xfId="0" applyAlignment="1" applyFont="1">
      <alignment horizontal="center" readingOrder="0"/>
    </xf>
    <xf borderId="0" fillId="5" fontId="9" numFmtId="0" xfId="0" applyFill="1" applyFont="1"/>
    <xf borderId="1" fillId="0" fontId="5" numFmtId="166" xfId="0" applyAlignment="1" applyBorder="1" applyFont="1" applyNumberFormat="1">
      <alignment horizontal="center" shrinkToFit="0" vertical="center" wrapText="0"/>
    </xf>
    <xf borderId="1" fillId="0" fontId="5" numFmtId="0" xfId="0" applyAlignment="1" applyBorder="1" applyFont="1">
      <alignment horizontal="left" shrinkToFit="0" vertical="center" wrapText="1"/>
    </xf>
    <xf borderId="1" fillId="6" fontId="5" numFmtId="0" xfId="0" applyAlignment="1" applyBorder="1" applyFill="1" applyFont="1">
      <alignment horizontal="center" shrinkToFit="0" vertical="center" wrapText="0"/>
    </xf>
    <xf borderId="1" fillId="6" fontId="5" numFmtId="166" xfId="0" applyAlignment="1" applyBorder="1" applyFill="1" applyFont="1" applyNumberFormat="1">
      <alignment horizontal="center" shrinkToFit="0" vertical="center" wrapText="0"/>
    </xf>
    <xf borderId="1" fillId="6" fontId="5" numFmtId="0" xfId="0" applyAlignment="1" applyBorder="1" applyFill="1" applyFont="1">
      <alignment horizontal="left" shrinkToFit="0" vertical="center" wrapText="1"/>
    </xf>
    <xf borderId="1" fillId="6" fontId="5" numFmtId="164" xfId="0" applyAlignment="1" applyBorder="1" applyFill="1" applyFont="1" applyNumberFormat="1">
      <alignment horizontal="right" shrinkToFit="0" vertical="center" wrapText="0"/>
    </xf>
    <xf borderId="4" fillId="6" fontId="6" numFmtId="0" xfId="0" applyAlignment="1" applyBorder="1" applyFill="1" applyFont="1">
      <alignment horizontal="center" shrinkToFit="0" vertical="center" wrapText="0"/>
    </xf>
    <xf borderId="5" fillId="6" fontId="7" numFmtId="0" xfId="0" applyAlignment="1" applyBorder="1" applyFill="1" applyFont="1">
      <alignment horizontal="center" readingOrder="0"/>
    </xf>
    <xf borderId="0" fillId="6" fontId="7" numFmtId="0" xfId="0" applyAlignment="1" applyFill="1" applyFont="1">
      <alignment horizontal="center" readingOrder="0"/>
    </xf>
    <xf borderId="0" fillId="6" fontId="7" numFmtId="0" xfId="0" applyFill="1" applyFont="1"/>
    <xf borderId="0" fillId="6" fontId="9" numFmtId="0" xfId="0" applyAlignment="1" applyFill="1" applyFont="1">
      <alignment vertical="bottom"/>
    </xf>
    <xf borderId="1" fillId="4" fontId="5" numFmtId="166" xfId="0" applyAlignment="1" applyBorder="1" applyFill="1" applyFont="1" applyNumberFormat="1">
      <alignment horizontal="center" shrinkToFit="0" vertical="center" wrapText="0"/>
    </xf>
    <xf borderId="1" fillId="4" fontId="5" numFmtId="0" xfId="0" applyAlignment="1" applyBorder="1" applyFill="1" applyFont="1">
      <alignment horizontal="left" shrinkToFit="0" vertical="center" wrapText="1"/>
    </xf>
    <xf borderId="1" fillId="0" fontId="6" numFmtId="0" xfId="0" applyAlignment="1" applyBorder="1" applyFont="1">
      <alignment horizontal="center" shrinkToFit="0" vertical="center" wrapText="0"/>
    </xf>
    <xf borderId="4" fillId="7" fontId="10" numFmtId="0" xfId="0" applyAlignment="1" applyBorder="1" applyFill="1" applyFont="1">
      <alignment horizontal="center" shrinkToFit="0" vertical="center" wrapText="0"/>
    </xf>
    <xf borderId="6" fillId="0" fontId="11" numFmtId="0" xfId="0" applyBorder="1" applyFont="1"/>
    <xf borderId="7" fillId="0" fontId="11" numFmtId="0" xfId="0" applyBorder="1" applyFont="1"/>
    <xf borderId="1" fillId="7" fontId="12" numFmtId="167" xfId="0" applyAlignment="1" applyBorder="1" applyFill="1" applyFont="1" applyNumberFormat="1">
      <alignment horizontal="right" shrinkToFit="0" vertical="center" wrapText="0"/>
    </xf>
    <xf borderId="1" fillId="7" fontId="9" numFmtId="0" xfId="0" applyAlignment="1" applyBorder="1" applyFill="1" applyFont="1">
      <alignment shrinkToFit="0" vertical="bottom" wrapText="0"/>
    </xf>
    <xf borderId="4" fillId="7" fontId="9" numFmtId="0" xfId="0" applyAlignment="1" applyBorder="1" applyFill="1" applyFont="1">
      <alignment shrinkToFit="0" vertical="bottom" wrapText="0"/>
    </xf>
    <xf borderId="5" fillId="0" fontId="7" numFmtId="164" xfId="0" applyAlignment="1" applyBorder="1" applyFont="1" applyNumberFormat="1">
      <alignment horizontal="center"/>
    </xf>
    <xf borderId="4" fillId="2" fontId="3" numFmtId="0" xfId="0" applyAlignment="1" applyBorder="1" applyFill="1" applyFont="1">
      <alignment horizontal="center" shrinkToFit="0" vertical="center" wrapText="0"/>
    </xf>
    <xf borderId="3" fillId="3" fontId="4" numFmtId="0" xfId="0" applyAlignment="1" applyBorder="1" applyFill="1" applyFont="1">
      <alignment horizontal="center" readingOrder="0" vertical="bottom"/>
    </xf>
    <xf borderId="1" fillId="4" fontId="6" numFmtId="0" xfId="0" applyAlignment="1" applyBorder="1" applyFill="1" applyFont="1">
      <alignment horizontal="center" shrinkToFit="0" vertical="center" wrapText="0"/>
    </xf>
    <xf borderId="0" fillId="0" fontId="7" numFmtId="0" xfId="0" applyAlignment="1" applyFont="1">
      <alignment readingOrder="0"/>
    </xf>
    <xf borderId="5" fillId="0" fontId="7" numFmtId="0" xfId="0" applyAlignment="1" applyBorder="1" applyFont="1">
      <alignment horizontal="center"/>
    </xf>
    <xf borderId="0" fillId="0" fontId="13" numFmtId="165" xfId="0" applyAlignment="1" applyFont="1" applyNumberFormat="1">
      <alignment readingOrder="0"/>
    </xf>
    <xf borderId="0" fillId="0" fontId="7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0"/>
    <col customWidth="1" min="2" max="2" width="12.0"/>
    <col customWidth="1" min="3" max="3" width="55.0"/>
    <col customWidth="1" min="4" max="4" width="15.0"/>
    <col customWidth="1" min="5" max="5" width="18.0"/>
    <col customWidth="1" min="6" max="6" width="14.0"/>
    <col customWidth="1" min="7" max="7" width="10.0"/>
    <col customWidth="1" min="8" max="8" width="17.86"/>
    <col customWidth="1" min="9" max="9" width="42.29"/>
  </cols>
  <sheetData>
    <row r="1">
      <c r="A1" s="1" t="s">
        <v>0</v>
      </c>
    </row>
    <row r="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L2" s="5" t="s">
        <v>10</v>
      </c>
    </row>
    <row r="3">
      <c r="A3" s="6">
        <v>1.0</v>
      </c>
      <c r="B3" s="6"/>
      <c r="C3" s="7" t="s">
        <v>11</v>
      </c>
      <c r="D3" s="8">
        <v>-30340.0</v>
      </c>
      <c r="E3" s="6" t="s">
        <v>12</v>
      </c>
      <c r="F3" s="6" t="s">
        <v>13</v>
      </c>
      <c r="G3" s="9" t="s">
        <v>14</v>
      </c>
      <c r="H3" s="10" t="s">
        <v>15</v>
      </c>
      <c r="I3" s="11"/>
      <c r="L3" s="12" t="s">
        <v>16</v>
      </c>
    </row>
    <row r="4">
      <c r="A4" s="13">
        <v>2.0</v>
      </c>
      <c r="B4" s="13"/>
      <c r="C4" s="14" t="s">
        <v>17</v>
      </c>
      <c r="D4" s="15">
        <v>-47620.0</v>
      </c>
      <c r="E4" s="13" t="s">
        <v>12</v>
      </c>
      <c r="F4" s="13" t="s">
        <v>18</v>
      </c>
      <c r="G4" s="16" t="s">
        <v>14</v>
      </c>
      <c r="H4" s="10" t="s">
        <v>15</v>
      </c>
      <c r="I4" s="11"/>
      <c r="L4" s="17">
        <f>SUMIF(H3:H14,"PAL",D2:D14)</f>
        <v>116933960</v>
      </c>
    </row>
    <row r="5">
      <c r="A5" s="6">
        <v>3.0</v>
      </c>
      <c r="B5" s="6"/>
      <c r="C5" s="7" t="s">
        <v>19</v>
      </c>
      <c r="D5" s="8">
        <v>-679000.0</v>
      </c>
      <c r="E5" s="6" t="s">
        <v>12</v>
      </c>
      <c r="F5" s="6" t="s">
        <v>20</v>
      </c>
      <c r="G5" s="9" t="s">
        <v>14</v>
      </c>
      <c r="H5" s="10" t="s">
        <v>15</v>
      </c>
      <c r="I5" s="11"/>
      <c r="L5" s="18"/>
      <c r="M5" s="18"/>
      <c r="N5" s="18"/>
    </row>
    <row r="6">
      <c r="A6" s="13">
        <v>4.0</v>
      </c>
      <c r="B6" s="13"/>
      <c r="C6" s="14" t="s">
        <v>21</v>
      </c>
      <c r="D6" s="15">
        <v>179000.0</v>
      </c>
      <c r="E6" s="13" t="s">
        <v>12</v>
      </c>
      <c r="F6" s="13" t="s">
        <v>22</v>
      </c>
      <c r="G6" s="16" t="s">
        <v>14</v>
      </c>
      <c r="H6" s="10" t="s">
        <v>16</v>
      </c>
      <c r="I6" s="19" t="s">
        <v>23</v>
      </c>
      <c r="L6" s="20"/>
      <c r="M6" s="18"/>
      <c r="N6" s="18"/>
    </row>
    <row r="7">
      <c r="A7" s="6">
        <v>5.0</v>
      </c>
      <c r="B7" s="21">
        <v>45931.0</v>
      </c>
      <c r="C7" s="22" t="s">
        <v>24</v>
      </c>
      <c r="D7" s="8">
        <v>1.9734E7</v>
      </c>
      <c r="E7" s="6" t="s">
        <v>25</v>
      </c>
      <c r="F7" s="6" t="s">
        <v>26</v>
      </c>
      <c r="G7" s="9" t="s">
        <v>14</v>
      </c>
      <c r="H7" s="10" t="s">
        <v>16</v>
      </c>
      <c r="I7" s="19" t="s">
        <v>27</v>
      </c>
      <c r="L7" s="18"/>
      <c r="M7" s="18"/>
      <c r="N7" s="18"/>
    </row>
    <row r="8">
      <c r="A8" s="23">
        <v>6.0</v>
      </c>
      <c r="B8" s="24">
        <v>45961.0</v>
      </c>
      <c r="C8" s="25" t="s">
        <v>28</v>
      </c>
      <c r="D8" s="26">
        <v>2.2561E7</v>
      </c>
      <c r="E8" s="23" t="s">
        <v>29</v>
      </c>
      <c r="F8" s="23" t="s">
        <v>30</v>
      </c>
      <c r="G8" s="27" t="s">
        <v>14</v>
      </c>
      <c r="H8" s="28" t="s">
        <v>16</v>
      </c>
      <c r="I8" s="29" t="s">
        <v>31</v>
      </c>
      <c r="J8" s="30"/>
      <c r="K8" s="30"/>
      <c r="L8" s="31"/>
      <c r="M8" s="31"/>
      <c r="N8" s="31"/>
      <c r="O8" s="30"/>
      <c r="P8" s="30"/>
      <c r="Q8" s="30"/>
      <c r="R8" s="30"/>
      <c r="S8" s="30"/>
      <c r="T8" s="30"/>
      <c r="U8" s="30"/>
      <c r="V8" s="30"/>
    </row>
    <row r="9">
      <c r="A9" s="23">
        <v>7.0</v>
      </c>
      <c r="B9" s="24">
        <v>45961.0</v>
      </c>
      <c r="C9" s="25" t="s">
        <v>32</v>
      </c>
      <c r="D9" s="26">
        <v>2.97E7</v>
      </c>
      <c r="E9" s="23" t="s">
        <v>33</v>
      </c>
      <c r="F9" s="23" t="s">
        <v>34</v>
      </c>
      <c r="G9" s="27" t="s">
        <v>14</v>
      </c>
      <c r="H9" s="28" t="s">
        <v>16</v>
      </c>
      <c r="I9" s="29" t="s">
        <v>35</v>
      </c>
      <c r="J9" s="30"/>
      <c r="K9" s="30"/>
      <c r="L9" s="31"/>
      <c r="M9" s="31"/>
      <c r="N9" s="31"/>
      <c r="O9" s="30"/>
      <c r="P9" s="30"/>
      <c r="Q9" s="30"/>
      <c r="R9" s="30"/>
      <c r="S9" s="30"/>
      <c r="T9" s="30"/>
      <c r="U9" s="30"/>
      <c r="V9" s="30"/>
    </row>
    <row r="10">
      <c r="A10" s="13">
        <v>8.0</v>
      </c>
      <c r="B10" s="32">
        <v>45979.0</v>
      </c>
      <c r="C10" s="33" t="s">
        <v>36</v>
      </c>
      <c r="D10" s="15">
        <v>1.5697E7</v>
      </c>
      <c r="E10" s="13" t="s">
        <v>37</v>
      </c>
      <c r="F10" s="13" t="s">
        <v>38</v>
      </c>
      <c r="G10" s="16" t="s">
        <v>14</v>
      </c>
      <c r="H10" s="10" t="s">
        <v>16</v>
      </c>
      <c r="I10" s="19" t="s">
        <v>39</v>
      </c>
      <c r="L10" s="18"/>
      <c r="M10" s="18"/>
      <c r="N10" s="18"/>
    </row>
    <row r="11">
      <c r="A11" s="6">
        <v>9.0</v>
      </c>
      <c r="B11" s="21">
        <v>45979.0</v>
      </c>
      <c r="C11" s="22" t="s">
        <v>40</v>
      </c>
      <c r="D11" s="8">
        <v>825000.0</v>
      </c>
      <c r="E11" s="34" t="s">
        <v>41</v>
      </c>
      <c r="F11" s="6" t="s">
        <v>42</v>
      </c>
      <c r="G11" s="9" t="s">
        <v>14</v>
      </c>
      <c r="H11" s="10" t="s">
        <v>16</v>
      </c>
      <c r="I11" s="19" t="s">
        <v>43</v>
      </c>
      <c r="L11" s="18"/>
      <c r="M11" s="18"/>
      <c r="N11" s="18"/>
    </row>
    <row r="12">
      <c r="A12" s="13">
        <v>10.0</v>
      </c>
      <c r="B12" s="32">
        <v>45985.0</v>
      </c>
      <c r="C12" s="33" t="s">
        <v>44</v>
      </c>
      <c r="D12" s="15">
        <v>2.816E7</v>
      </c>
      <c r="E12" s="13" t="s">
        <v>45</v>
      </c>
      <c r="F12" s="13" t="s">
        <v>46</v>
      </c>
      <c r="G12" s="16" t="s">
        <v>14</v>
      </c>
      <c r="H12" s="10" t="s">
        <v>16</v>
      </c>
      <c r="I12" s="19" t="s">
        <v>47</v>
      </c>
      <c r="L12" s="18"/>
      <c r="M12" s="18"/>
      <c r="N12" s="18"/>
    </row>
    <row r="13">
      <c r="A13" s="6">
        <v>11.0</v>
      </c>
      <c r="B13" s="21">
        <v>46007.0</v>
      </c>
      <c r="C13" s="22" t="s">
        <v>48</v>
      </c>
      <c r="D13" s="8">
        <v>756960.0</v>
      </c>
      <c r="E13" s="6" t="s">
        <v>49</v>
      </c>
      <c r="F13" s="6" t="s">
        <v>50</v>
      </c>
      <c r="G13" s="9" t="s">
        <v>14</v>
      </c>
      <c r="H13" s="10" t="s">
        <v>16</v>
      </c>
      <c r="I13" s="19" t="s">
        <v>51</v>
      </c>
      <c r="L13" s="18"/>
      <c r="M13" s="18"/>
      <c r="N13" s="18"/>
    </row>
    <row r="14">
      <c r="A14" s="13">
        <v>12.0</v>
      </c>
      <c r="B14" s="32">
        <v>46007.0</v>
      </c>
      <c r="C14" s="33" t="s">
        <v>52</v>
      </c>
      <c r="D14" s="15">
        <v>732160.0</v>
      </c>
      <c r="E14" s="13" t="s">
        <v>53</v>
      </c>
      <c r="F14" s="13" t="s">
        <v>54</v>
      </c>
      <c r="G14" s="16" t="s">
        <v>14</v>
      </c>
      <c r="H14" s="10" t="s">
        <v>16</v>
      </c>
      <c r="I14" s="19" t="s">
        <v>55</v>
      </c>
      <c r="L14" s="18"/>
      <c r="M14" s="18"/>
      <c r="N14" s="18"/>
    </row>
    <row r="15">
      <c r="A15" s="35" t="s">
        <v>56</v>
      </c>
      <c r="B15" s="36"/>
      <c r="C15" s="37"/>
      <c r="D15" s="38">
        <f>SUM(D3:D14)</f>
        <v>117588160</v>
      </c>
      <c r="E15" s="39"/>
      <c r="F15" s="39"/>
      <c r="G15" s="40"/>
      <c r="H15" s="41">
        <f>SUM(D6:D14)</f>
        <v>118345120</v>
      </c>
      <c r="I15" s="11"/>
      <c r="L15" s="18"/>
      <c r="M15" s="18"/>
      <c r="N15" s="18"/>
    </row>
    <row r="16">
      <c r="H16" s="11"/>
      <c r="I16" s="11"/>
    </row>
    <row r="17">
      <c r="A17" s="1" t="s">
        <v>57</v>
      </c>
      <c r="H17" s="11"/>
      <c r="I17" s="11"/>
    </row>
    <row r="18">
      <c r="A18" s="2" t="s">
        <v>1</v>
      </c>
      <c r="B18" s="3" t="s">
        <v>2</v>
      </c>
      <c r="C18" s="3" t="s">
        <v>3</v>
      </c>
      <c r="D18" s="3" t="s">
        <v>58</v>
      </c>
      <c r="E18" s="3" t="s">
        <v>5</v>
      </c>
      <c r="F18" s="3" t="s">
        <v>6</v>
      </c>
      <c r="G18" s="42" t="s">
        <v>7</v>
      </c>
      <c r="H18" s="4" t="s">
        <v>8</v>
      </c>
      <c r="I18" s="11"/>
      <c r="L18" s="43" t="s">
        <v>59</v>
      </c>
    </row>
    <row r="19" ht="15.75" customHeight="1">
      <c r="A19" s="6">
        <v>1.0</v>
      </c>
      <c r="B19" s="6"/>
      <c r="C19" s="7" t="s">
        <v>60</v>
      </c>
      <c r="D19" s="8">
        <v>176000.0</v>
      </c>
      <c r="E19" s="34" t="s">
        <v>61</v>
      </c>
      <c r="F19" s="6" t="s">
        <v>62</v>
      </c>
      <c r="G19" s="9" t="s">
        <v>14</v>
      </c>
      <c r="H19" s="10" t="s">
        <v>16</v>
      </c>
      <c r="I19" s="19" t="s">
        <v>63</v>
      </c>
      <c r="L19" s="12" t="s">
        <v>16</v>
      </c>
    </row>
    <row r="20" ht="15.75" customHeight="1">
      <c r="A20" s="13">
        <v>2.0</v>
      </c>
      <c r="B20" s="13"/>
      <c r="C20" s="14" t="s">
        <v>64</v>
      </c>
      <c r="D20" s="15">
        <v>123400.0</v>
      </c>
      <c r="E20" s="13" t="s">
        <v>12</v>
      </c>
      <c r="F20" s="13" t="s">
        <v>65</v>
      </c>
      <c r="G20" s="16" t="s">
        <v>14</v>
      </c>
      <c r="H20" s="10" t="s">
        <v>16</v>
      </c>
      <c r="I20" s="19" t="s">
        <v>66</v>
      </c>
      <c r="L20" s="17">
        <f>SUMIF(H19:H27,"PAL",D19:D27)</f>
        <v>44753876</v>
      </c>
    </row>
    <row r="21" ht="15.75" customHeight="1">
      <c r="A21" s="6">
        <v>3.0</v>
      </c>
      <c r="B21" s="21">
        <v>45974.0</v>
      </c>
      <c r="C21" s="22" t="s">
        <v>67</v>
      </c>
      <c r="D21" s="8">
        <v>1.914E7</v>
      </c>
      <c r="E21" s="6" t="s">
        <v>68</v>
      </c>
      <c r="F21" s="6" t="s">
        <v>69</v>
      </c>
      <c r="G21" s="9" t="s">
        <v>14</v>
      </c>
      <c r="H21" s="10" t="s">
        <v>16</v>
      </c>
      <c r="I21" s="19" t="s">
        <v>70</v>
      </c>
    </row>
    <row r="22" ht="15.75" customHeight="1">
      <c r="A22" s="13">
        <v>4.0</v>
      </c>
      <c r="B22" s="32">
        <v>45978.0</v>
      </c>
      <c r="C22" s="33" t="s">
        <v>71</v>
      </c>
      <c r="D22" s="15">
        <v>2940000.0</v>
      </c>
      <c r="E22" s="44" t="s">
        <v>72</v>
      </c>
      <c r="F22" s="13" t="s">
        <v>73</v>
      </c>
      <c r="G22" s="16" t="s">
        <v>14</v>
      </c>
      <c r="H22" s="10" t="s">
        <v>16</v>
      </c>
      <c r="I22" s="19" t="s">
        <v>74</v>
      </c>
    </row>
    <row r="23" ht="15.75" customHeight="1">
      <c r="A23" s="6">
        <v>5.0</v>
      </c>
      <c r="B23" s="21">
        <v>45978.0</v>
      </c>
      <c r="C23" s="22" t="s">
        <v>75</v>
      </c>
      <c r="D23" s="8">
        <v>1759956.0</v>
      </c>
      <c r="E23" s="6" t="s">
        <v>76</v>
      </c>
      <c r="F23" s="6" t="s">
        <v>77</v>
      </c>
      <c r="G23" s="9" t="s">
        <v>14</v>
      </c>
      <c r="H23" s="10" t="s">
        <v>16</v>
      </c>
      <c r="I23" s="19" t="s">
        <v>78</v>
      </c>
    </row>
    <row r="24" ht="15.75" customHeight="1">
      <c r="A24" s="13">
        <v>6.0</v>
      </c>
      <c r="B24" s="32">
        <v>45979.0</v>
      </c>
      <c r="C24" s="33" t="s">
        <v>79</v>
      </c>
      <c r="D24" s="15">
        <v>1.37478E7</v>
      </c>
      <c r="E24" s="13" t="s">
        <v>80</v>
      </c>
      <c r="F24" s="13" t="s">
        <v>81</v>
      </c>
      <c r="G24" s="16" t="s">
        <v>14</v>
      </c>
      <c r="H24" s="10" t="s">
        <v>16</v>
      </c>
      <c r="I24" s="19" t="s">
        <v>82</v>
      </c>
    </row>
    <row r="25" ht="15.75" customHeight="1">
      <c r="A25" s="6">
        <v>7.0</v>
      </c>
      <c r="B25" s="21">
        <v>46001.0</v>
      </c>
      <c r="C25" s="22" t="s">
        <v>83</v>
      </c>
      <c r="D25" s="8">
        <v>6776000.0</v>
      </c>
      <c r="E25" s="6" t="s">
        <v>84</v>
      </c>
      <c r="F25" s="6" t="s">
        <v>85</v>
      </c>
      <c r="G25" s="9" t="s">
        <v>14</v>
      </c>
      <c r="H25" s="10" t="s">
        <v>16</v>
      </c>
      <c r="I25" s="11"/>
    </row>
    <row r="26" ht="15.75" customHeight="1">
      <c r="A26" s="13">
        <v>8.0</v>
      </c>
      <c r="B26" s="32">
        <v>46007.0</v>
      </c>
      <c r="C26" s="45" t="s">
        <v>86</v>
      </c>
      <c r="D26" s="15">
        <v>68120.0</v>
      </c>
      <c r="E26" s="13" t="s">
        <v>87</v>
      </c>
      <c r="F26" s="13" t="s">
        <v>50</v>
      </c>
      <c r="G26" s="16" t="s">
        <v>14</v>
      </c>
      <c r="H26" s="10" t="s">
        <v>16</v>
      </c>
      <c r="I26" s="19" t="s">
        <v>88</v>
      </c>
    </row>
    <row r="27" ht="15.75" customHeight="1">
      <c r="A27" s="6">
        <v>9.0</v>
      </c>
      <c r="B27" s="21">
        <v>46007.0</v>
      </c>
      <c r="C27" s="22" t="s">
        <v>89</v>
      </c>
      <c r="D27" s="8">
        <v>22600.0</v>
      </c>
      <c r="E27" s="6" t="s">
        <v>90</v>
      </c>
      <c r="F27" s="6" t="s">
        <v>91</v>
      </c>
      <c r="G27" s="9" t="s">
        <v>14</v>
      </c>
      <c r="H27" s="10" t="s">
        <v>16</v>
      </c>
      <c r="I27" s="19" t="s">
        <v>92</v>
      </c>
    </row>
    <row r="28" ht="15.75" customHeight="1">
      <c r="A28" s="35" t="s">
        <v>56</v>
      </c>
      <c r="B28" s="36"/>
      <c r="C28" s="37"/>
      <c r="D28" s="38">
        <f>SUM(D19:D27)</f>
        <v>44753876</v>
      </c>
      <c r="E28" s="39"/>
      <c r="F28" s="39"/>
      <c r="G28" s="40"/>
      <c r="H28" s="41">
        <f>SUM(D19:D27)</f>
        <v>44753876</v>
      </c>
      <c r="I28" s="11"/>
    </row>
    <row r="29" ht="15.75" customHeight="1">
      <c r="H29" s="11"/>
      <c r="I29" s="11"/>
    </row>
    <row r="30" ht="22.5" customHeight="1">
      <c r="A30" s="1" t="s">
        <v>93</v>
      </c>
      <c r="H30" s="11"/>
      <c r="I30" s="11"/>
    </row>
    <row r="31" ht="15.75" customHeight="1">
      <c r="A31" s="2" t="s">
        <v>1</v>
      </c>
      <c r="B31" s="3" t="s">
        <v>2</v>
      </c>
      <c r="C31" s="3" t="s">
        <v>3</v>
      </c>
      <c r="D31" s="3" t="s">
        <v>94</v>
      </c>
      <c r="E31" s="3" t="s">
        <v>5</v>
      </c>
      <c r="F31" s="3" t="s">
        <v>6</v>
      </c>
      <c r="G31" s="42" t="s">
        <v>7</v>
      </c>
      <c r="H31" s="4" t="s">
        <v>8</v>
      </c>
      <c r="I31" s="11"/>
      <c r="L31" s="43" t="s">
        <v>95</v>
      </c>
    </row>
    <row r="32" ht="15.75" customHeight="1">
      <c r="A32" s="6">
        <v>1.0</v>
      </c>
      <c r="B32" s="21">
        <v>46153.0</v>
      </c>
      <c r="C32" s="22" t="s">
        <v>96</v>
      </c>
      <c r="D32" s="8">
        <v>158840.0</v>
      </c>
      <c r="E32" s="6" t="s">
        <v>97</v>
      </c>
      <c r="F32" s="6" t="s">
        <v>98</v>
      </c>
      <c r="G32" s="9" t="s">
        <v>14</v>
      </c>
      <c r="H32" s="46"/>
      <c r="I32" s="19" t="s">
        <v>99</v>
      </c>
      <c r="L32" s="12" t="s">
        <v>16</v>
      </c>
    </row>
    <row r="33" ht="15.75" customHeight="1">
      <c r="A33" s="13">
        <v>2.0</v>
      </c>
      <c r="B33" s="32">
        <v>46153.0</v>
      </c>
      <c r="C33" s="33" t="s">
        <v>96</v>
      </c>
      <c r="D33" s="15">
        <v>3893670.0</v>
      </c>
      <c r="E33" s="13" t="s">
        <v>100</v>
      </c>
      <c r="F33" s="13" t="s">
        <v>101</v>
      </c>
      <c r="G33" s="16" t="s">
        <v>14</v>
      </c>
      <c r="H33" s="46"/>
      <c r="I33" s="19" t="s">
        <v>102</v>
      </c>
      <c r="L33" s="17">
        <f>SUMIF(H32:H41,"PAL",D32:D41)</f>
        <v>44184789</v>
      </c>
    </row>
    <row r="34" ht="15.75" customHeight="1">
      <c r="A34" s="6">
        <v>3.0</v>
      </c>
      <c r="B34" s="21">
        <v>46240.0</v>
      </c>
      <c r="C34" s="22" t="s">
        <v>103</v>
      </c>
      <c r="D34" s="8">
        <v>1.16182E7</v>
      </c>
      <c r="E34" s="6" t="s">
        <v>104</v>
      </c>
      <c r="F34" s="6" t="s">
        <v>105</v>
      </c>
      <c r="G34" s="9" t="s">
        <v>14</v>
      </c>
      <c r="H34" s="10" t="s">
        <v>16</v>
      </c>
      <c r="I34" s="19" t="s">
        <v>106</v>
      </c>
    </row>
    <row r="35" ht="24.0" customHeight="1">
      <c r="A35" s="23">
        <v>4.0</v>
      </c>
      <c r="B35" s="24">
        <v>46241.0</v>
      </c>
      <c r="C35" s="25" t="s">
        <v>107</v>
      </c>
      <c r="D35" s="26">
        <v>8356205.0</v>
      </c>
      <c r="E35" s="23" t="s">
        <v>108</v>
      </c>
      <c r="F35" s="23" t="s">
        <v>109</v>
      </c>
      <c r="G35" s="27" t="s">
        <v>14</v>
      </c>
      <c r="H35" s="28" t="s">
        <v>16</v>
      </c>
      <c r="I35" s="29" t="s">
        <v>110</v>
      </c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</row>
    <row r="36" ht="15.75" customHeight="1">
      <c r="A36" s="6">
        <v>5.0</v>
      </c>
      <c r="B36" s="21">
        <v>46259.0</v>
      </c>
      <c r="C36" s="22" t="s">
        <v>111</v>
      </c>
      <c r="D36" s="8">
        <v>2845920.0</v>
      </c>
      <c r="E36" s="34" t="s">
        <v>41</v>
      </c>
      <c r="F36" s="6" t="s">
        <v>112</v>
      </c>
      <c r="G36" s="9" t="s">
        <v>14</v>
      </c>
      <c r="H36" s="10" t="s">
        <v>16</v>
      </c>
      <c r="I36" s="19" t="s">
        <v>113</v>
      </c>
    </row>
    <row r="37" ht="15.75" customHeight="1">
      <c r="A37" s="13">
        <v>6.0</v>
      </c>
      <c r="B37" s="32">
        <v>46269.0</v>
      </c>
      <c r="C37" s="33" t="s">
        <v>114</v>
      </c>
      <c r="D37" s="15">
        <v>1.75956E7</v>
      </c>
      <c r="E37" s="13" t="s">
        <v>115</v>
      </c>
      <c r="F37" s="13" t="s">
        <v>116</v>
      </c>
      <c r="G37" s="16" t="s">
        <v>14</v>
      </c>
      <c r="H37" s="46"/>
      <c r="I37" s="19" t="s">
        <v>117</v>
      </c>
    </row>
    <row r="38" ht="15.75" customHeight="1">
      <c r="A38" s="6">
        <v>7.0</v>
      </c>
      <c r="B38" s="21">
        <v>46269.0</v>
      </c>
      <c r="C38" s="22" t="s">
        <v>118</v>
      </c>
      <c r="D38" s="8">
        <v>1.92984E7</v>
      </c>
      <c r="E38" s="6" t="s">
        <v>119</v>
      </c>
      <c r="F38" s="6" t="s">
        <v>120</v>
      </c>
      <c r="G38" s="9" t="s">
        <v>14</v>
      </c>
      <c r="H38" s="46"/>
      <c r="I38" s="19" t="s">
        <v>121</v>
      </c>
    </row>
    <row r="39" ht="15.75" customHeight="1">
      <c r="A39" s="13">
        <v>8.0</v>
      </c>
      <c r="B39" s="32">
        <v>46325.0</v>
      </c>
      <c r="C39" s="14" t="s">
        <v>122</v>
      </c>
      <c r="D39" s="15">
        <v>2.915E7</v>
      </c>
      <c r="E39" s="13"/>
      <c r="F39" s="13" t="s">
        <v>123</v>
      </c>
      <c r="G39" s="16" t="s">
        <v>124</v>
      </c>
      <c r="H39" s="46"/>
      <c r="I39" s="19" t="s">
        <v>125</v>
      </c>
    </row>
    <row r="40" ht="15.75" customHeight="1">
      <c r="A40" s="6">
        <v>9.0</v>
      </c>
      <c r="B40" s="21">
        <v>46328.0</v>
      </c>
      <c r="C40" s="22" t="s">
        <v>126</v>
      </c>
      <c r="D40" s="8">
        <v>1.1227128E7</v>
      </c>
      <c r="E40" s="6"/>
      <c r="F40" s="6" t="s">
        <v>127</v>
      </c>
      <c r="G40" s="9" t="s">
        <v>124</v>
      </c>
      <c r="H40" s="10" t="s">
        <v>16</v>
      </c>
      <c r="I40" s="19" t="s">
        <v>128</v>
      </c>
    </row>
    <row r="41" ht="15.75" customHeight="1">
      <c r="A41" s="13">
        <v>10.0</v>
      </c>
      <c r="B41" s="32">
        <v>46328.0</v>
      </c>
      <c r="C41" s="33" t="s">
        <v>129</v>
      </c>
      <c r="D41" s="15">
        <v>1.0137336E7</v>
      </c>
      <c r="E41" s="13"/>
      <c r="F41" s="13" t="s">
        <v>127</v>
      </c>
      <c r="G41" s="16" t="s">
        <v>124</v>
      </c>
      <c r="H41" s="10" t="s">
        <v>16</v>
      </c>
      <c r="I41" s="19" t="s">
        <v>130</v>
      </c>
    </row>
    <row r="42" ht="15.75" customHeight="1">
      <c r="A42" s="35" t="s">
        <v>56</v>
      </c>
      <c r="B42" s="36"/>
      <c r="C42" s="37"/>
      <c r="D42" s="38">
        <f>SUM(D32:D41)</f>
        <v>114281299</v>
      </c>
      <c r="E42" s="39"/>
      <c r="F42" s="39"/>
      <c r="G42" s="40"/>
      <c r="H42" s="41">
        <f>SUM(D34,D35,D36,D40,D41)</f>
        <v>44184789</v>
      </c>
      <c r="I42" s="11"/>
    </row>
    <row r="43" ht="15.75" customHeight="1">
      <c r="A43" s="1"/>
      <c r="H43" s="11"/>
      <c r="I43" s="11"/>
    </row>
    <row r="44" ht="19.5" customHeight="1">
      <c r="A44" s="1" t="s">
        <v>131</v>
      </c>
      <c r="H44" s="11"/>
      <c r="I44" s="11"/>
    </row>
    <row r="45" ht="15.75" customHeight="1">
      <c r="A45" s="2" t="s">
        <v>1</v>
      </c>
      <c r="B45" s="3" t="s">
        <v>2</v>
      </c>
      <c r="C45" s="3" t="s">
        <v>3</v>
      </c>
      <c r="D45" s="3" t="s">
        <v>132</v>
      </c>
      <c r="E45" s="3" t="s">
        <v>5</v>
      </c>
      <c r="F45" s="3" t="s">
        <v>6</v>
      </c>
      <c r="G45" s="42" t="s">
        <v>7</v>
      </c>
      <c r="H45" s="4" t="s">
        <v>8</v>
      </c>
      <c r="I45" s="11"/>
      <c r="L45" s="43" t="s">
        <v>133</v>
      </c>
    </row>
    <row r="46" ht="15.75" customHeight="1">
      <c r="A46" s="6">
        <v>1.0</v>
      </c>
      <c r="B46" s="6"/>
      <c r="C46" s="7" t="s">
        <v>134</v>
      </c>
      <c r="D46" s="8">
        <v>365000.0</v>
      </c>
      <c r="E46" s="6" t="s">
        <v>135</v>
      </c>
      <c r="F46" s="6" t="s">
        <v>136</v>
      </c>
      <c r="G46" s="9" t="s">
        <v>14</v>
      </c>
      <c r="H46" s="10" t="s">
        <v>16</v>
      </c>
      <c r="I46" s="19" t="s">
        <v>137</v>
      </c>
      <c r="L46" s="12" t="s">
        <v>16</v>
      </c>
    </row>
    <row r="47" ht="15.75" customHeight="1">
      <c r="A47" s="13">
        <v>2.0</v>
      </c>
      <c r="B47" s="32">
        <v>46197.0</v>
      </c>
      <c r="C47" s="33" t="s">
        <v>138</v>
      </c>
      <c r="D47" s="15">
        <v>2040000.0</v>
      </c>
      <c r="E47" s="44" t="s">
        <v>139</v>
      </c>
      <c r="F47" s="13" t="s">
        <v>140</v>
      </c>
      <c r="G47" s="16" t="s">
        <v>14</v>
      </c>
      <c r="H47" s="10" t="s">
        <v>16</v>
      </c>
      <c r="I47" s="19" t="s">
        <v>141</v>
      </c>
      <c r="L47" s="17">
        <f>SUMIF(H46:H48,"PAL",D46:D48)</f>
        <v>3175000</v>
      </c>
    </row>
    <row r="48" ht="15.75" customHeight="1">
      <c r="A48" s="6">
        <v>3.0</v>
      </c>
      <c r="B48" s="21">
        <v>46232.0</v>
      </c>
      <c r="C48" s="22" t="s">
        <v>142</v>
      </c>
      <c r="D48" s="8">
        <v>770000.0</v>
      </c>
      <c r="E48" s="6" t="s">
        <v>143</v>
      </c>
      <c r="F48" s="6" t="s">
        <v>144</v>
      </c>
      <c r="G48" s="9" t="s">
        <v>14</v>
      </c>
      <c r="H48" s="10" t="s">
        <v>16</v>
      </c>
      <c r="I48" s="19" t="s">
        <v>145</v>
      </c>
    </row>
    <row r="49" ht="15.75" customHeight="1">
      <c r="A49" s="35" t="s">
        <v>56</v>
      </c>
      <c r="B49" s="36"/>
      <c r="C49" s="37"/>
      <c r="D49" s="38">
        <f>SUM(D46:D48)</f>
        <v>3175000</v>
      </c>
      <c r="E49" s="39"/>
      <c r="F49" s="39"/>
      <c r="G49" s="40"/>
      <c r="H49" s="41">
        <f>SUM(D46:D48)</f>
        <v>3175000</v>
      </c>
      <c r="I49" s="11"/>
    </row>
    <row r="50" ht="15.75" customHeight="1"/>
    <row r="51" ht="15.75" customHeight="1"/>
    <row r="52" ht="15.75" customHeight="1">
      <c r="F52" s="47" t="s">
        <v>146</v>
      </c>
      <c r="G52" s="48"/>
      <c r="H52" s="48">
        <f>SUM(H49,H42,H28,H15)</f>
        <v>210458785</v>
      </c>
    </row>
    <row r="53" ht="15.75" customHeight="1">
      <c r="F53" s="47" t="s">
        <v>147</v>
      </c>
      <c r="G53" s="48"/>
      <c r="H53" s="48">
        <f>SUM(D35,D9,D8)</f>
        <v>60617205</v>
      </c>
    </row>
    <row r="54" ht="15.75" customHeight="1">
      <c r="F54" s="47" t="s">
        <v>148</v>
      </c>
      <c r="G54" s="48"/>
      <c r="H54" s="48">
        <f>H52-H53</f>
        <v>149841580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9">
    <mergeCell ref="A42:C42"/>
    <mergeCell ref="A49:C49"/>
    <mergeCell ref="A1:G1"/>
    <mergeCell ref="A15:C15"/>
    <mergeCell ref="A28:C28"/>
    <mergeCell ref="A30:G30"/>
    <mergeCell ref="A43:G43"/>
    <mergeCell ref="A44:G44"/>
    <mergeCell ref="A17:G17"/>
  </mergeCells>
  <printOptions/>
  <pageMargins bottom="1.0" footer="0.0" header="0.0" left="0.75" right="0.75" top="1.0"/>
  <pageSetup paperSize="9" orientation="portrait"/>
  <drawing r:id="rId1"/>
</worksheet>
</file>